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Graphene Cement/Porosimetry/Mar16_2021 Hg Intrusion/"/>
    </mc:Choice>
  </mc:AlternateContent>
  <xr:revisionPtr revIDLastSave="0" documentId="13_ncr:1_{B5AFA522-99B6-B44B-A3CE-00D5B7E60A02}" xr6:coauthVersionLast="47" xr6:coauthVersionMax="47" xr10:uidLastSave="{00000000-0000-0000-0000-000000000000}"/>
  <bookViews>
    <workbookView xWindow="3920" yWindow="460" windowWidth="21680" windowHeight="14560" activeTab="2" xr2:uid="{2382760D-7BC9-094E-A952-C731BA758119}"/>
  </bookViews>
  <sheets>
    <sheet name="Sheet1" sheetId="1" r:id="rId1"/>
    <sheet name="All" sheetId="2" r:id="rId2"/>
    <sheet name="H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D15" i="1"/>
  <c r="F15" i="1"/>
  <c r="H15" i="1"/>
  <c r="J15" i="1"/>
  <c r="L15" i="1"/>
  <c r="N15" i="1"/>
  <c r="P15" i="1"/>
  <c r="R15" i="1"/>
  <c r="T15" i="1"/>
  <c r="V15" i="1"/>
  <c r="X15" i="1"/>
  <c r="B15" i="1"/>
  <c r="D14" i="1"/>
  <c r="F14" i="1"/>
  <c r="H14" i="1"/>
  <c r="J14" i="1"/>
  <c r="L14" i="1"/>
  <c r="N14" i="1"/>
  <c r="P14" i="1"/>
  <c r="R14" i="1"/>
  <c r="T14" i="1"/>
  <c r="V14" i="1"/>
  <c r="X14" i="1"/>
  <c r="B14" i="1"/>
  <c r="M8" i="2"/>
  <c r="J8" i="2"/>
  <c r="G8" i="2"/>
  <c r="D8" i="2"/>
  <c r="N7" i="2"/>
  <c r="D7" i="2"/>
  <c r="E7" i="2"/>
  <c r="F7" i="2"/>
  <c r="G7" i="2"/>
  <c r="H7" i="2"/>
  <c r="I7" i="2"/>
  <c r="J7" i="2"/>
  <c r="K7" i="2"/>
  <c r="L7" i="2"/>
  <c r="M7" i="2"/>
  <c r="C7" i="2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B11" i="1"/>
</calcChain>
</file>

<file path=xl/sharedStrings.xml><?xml version="1.0" encoding="utf-8"?>
<sst xmlns="http://schemas.openxmlformats.org/spreadsheetml/2006/main" count="59" uniqueCount="25">
  <si>
    <t>Neat</t>
  </si>
  <si>
    <t>Diameter</t>
  </si>
  <si>
    <t>Length</t>
  </si>
  <si>
    <t>Meas1</t>
  </si>
  <si>
    <t>Meas2</t>
  </si>
  <si>
    <t>Meas3</t>
  </si>
  <si>
    <t>Meas4</t>
  </si>
  <si>
    <t>Meas5</t>
  </si>
  <si>
    <t>Meas6</t>
  </si>
  <si>
    <t>Average</t>
  </si>
  <si>
    <t>Weight (g)</t>
  </si>
  <si>
    <t>0.008%G</t>
  </si>
  <si>
    <t>0.016%G</t>
  </si>
  <si>
    <t>0.05%G</t>
  </si>
  <si>
    <t>#1</t>
  </si>
  <si>
    <t>#2</t>
  </si>
  <si>
    <t>#3</t>
  </si>
  <si>
    <t>Hg injection</t>
  </si>
  <si>
    <t>Swanson Perm, md</t>
  </si>
  <si>
    <t>R35, microns</t>
  </si>
  <si>
    <t>Porosity</t>
  </si>
  <si>
    <t>Pore Throat Radius</t>
  </si>
  <si>
    <t>0.05%GNPs</t>
  </si>
  <si>
    <t>Density (g/cm^3)</t>
  </si>
  <si>
    <t>Density (ppg)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</si>
</sst>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2" fontId="0" fillId="0" borderId="0" xfId="0" applyNumberFormat="1"/>
    <xf numFmtId="164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Injection Petrophysical Properties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Hg!$C$5:$C$6</c:f>
              <c:numCache>
                <c:formatCode>0.00</c:formatCode>
                <c:ptCount val="2"/>
                <c:pt idx="0">
                  <c:v>29.2</c:v>
                </c:pt>
                <c:pt idx="1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84-BE43-901A-B3734587EC0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323199"/>
        <c:axId val="1820552512"/>
      </c:lineChart>
      <c:lineChart>
        <c:grouping val="stacked"/>
        <c:varyColors val="0"/>
        <c:ser>
          <c:idx val="1"/>
          <c:order val="1"/>
          <c:tx>
            <c:v>Swanson Permeability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Hg!$D$5:$D$6</c:f>
              <c:numCache>
                <c:formatCode>General</c:formatCode>
                <c:ptCount val="2"/>
                <c:pt idx="0">
                  <c:v>1.6299999999999999E-2</c:v>
                </c:pt>
                <c:pt idx="1">
                  <c:v>1.8200000000000001E-2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84-BE43-901A-B3734587EC0E}"/>
            </c:ext>
          </c:extLst>
        </c:ser>
        <c:ser>
          <c:idx val="2"/>
          <c:order val="2"/>
          <c:tx>
            <c:strRef>
              <c:f>Hg!$F$4</c:f>
              <c:strCache>
                <c:ptCount val="1"/>
                <c:pt idx="0">
                  <c:v>Pore Throat Radius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elete val="1"/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Hg!$F$5:$F$6</c:f>
              <c:numCache>
                <c:formatCode>General</c:formatCode>
                <c:ptCount val="2"/>
                <c:pt idx="0">
                  <c:v>1.9300000000000001E-2</c:v>
                </c:pt>
                <c:pt idx="1">
                  <c:v>1.83E-2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84-BE43-901A-B3734587EC0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8319791"/>
        <c:axId val="178317343"/>
      </c:lineChart>
      <c:catAx>
        <c:axId val="188323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20552512"/>
        <c:crosses val="autoZero"/>
        <c:auto val="1"/>
        <c:lblAlgn val="ctr"/>
        <c:lblOffset val="100"/>
        <c:noMultiLvlLbl val="0"/>
      </c:catAx>
      <c:valAx>
        <c:axId val="182055251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323199"/>
        <c:crosses val="autoZero"/>
        <c:crossBetween val="between"/>
      </c:valAx>
      <c:valAx>
        <c:axId val="178317343"/>
        <c:scaling>
          <c:orientation val="minMax"/>
          <c:max val="4.0000000000000008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Permeability (mD)/ </a:t>
                </a:r>
              </a:p>
              <a:p>
                <a:pPr>
                  <a:defRPr/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Throat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319791"/>
        <c:crosses val="max"/>
        <c:crossBetween val="between"/>
      </c:valAx>
      <c:catAx>
        <c:axId val="178319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3173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Injection Petrophysical Properties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Hg!$C$5:$C$6</c:f>
              <c:numCache>
                <c:formatCode>0.00</c:formatCode>
                <c:ptCount val="2"/>
                <c:pt idx="0">
                  <c:v>29.2</c:v>
                </c:pt>
                <c:pt idx="1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FD4E-AE21-6CB56F16926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323199"/>
        <c:axId val="1820552512"/>
      </c:lineChart>
      <c:lineChart>
        <c:grouping val="stacked"/>
        <c:varyColors val="0"/>
        <c:ser>
          <c:idx val="2"/>
          <c:order val="1"/>
          <c:tx>
            <c:strRef>
              <c:f>Hg!$F$4</c:f>
              <c:strCache>
                <c:ptCount val="1"/>
                <c:pt idx="0">
                  <c:v>Pore Throat Radius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Hg!$F$5:$F$6</c:f>
              <c:numCache>
                <c:formatCode>General</c:formatCode>
                <c:ptCount val="2"/>
                <c:pt idx="0">
                  <c:v>1.9300000000000001E-2</c:v>
                </c:pt>
                <c:pt idx="1">
                  <c:v>1.83E-2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FD4E-AE21-6CB56F16926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8319791"/>
        <c:axId val="178317343"/>
      </c:lineChart>
      <c:catAx>
        <c:axId val="188323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20552512"/>
        <c:crosses val="autoZero"/>
        <c:auto val="1"/>
        <c:lblAlgn val="ctr"/>
        <c:lblOffset val="100"/>
        <c:noMultiLvlLbl val="0"/>
      </c:catAx>
      <c:valAx>
        <c:axId val="182055251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323199"/>
        <c:crosses val="autoZero"/>
        <c:crossBetween val="between"/>
      </c:valAx>
      <c:valAx>
        <c:axId val="178317343"/>
        <c:scaling>
          <c:orientation val="minMax"/>
          <c:max val="4.0000000000000008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Throat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319791"/>
        <c:crosses val="max"/>
        <c:crossBetween val="between"/>
      </c:valAx>
      <c:catAx>
        <c:axId val="178319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3173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Injection Petrophysical Properties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solidFill>
              <a:schemeClr val="accent1"/>
            </a:solidFill>
            <a:ln w="158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(Hg!$C$5,Hg!$C$7,Hg!$C$6,Hg!$B$7)</c:f>
              <c:numCache>
                <c:formatCode>General</c:formatCode>
                <c:ptCount val="4"/>
                <c:pt idx="0" formatCode="0.00">
                  <c:v>29.2</c:v>
                </c:pt>
                <c:pt idx="2" formatCode="0.00">
                  <c:v>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F1-9246-B060-8C29C14AF8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8323199"/>
        <c:axId val="1820552512"/>
      </c:barChart>
      <c:barChart>
        <c:barDir val="col"/>
        <c:grouping val="clustered"/>
        <c:varyColors val="0"/>
        <c:ser>
          <c:idx val="2"/>
          <c:order val="1"/>
          <c:tx>
            <c:strRef>
              <c:f>Hg!$F$4</c:f>
              <c:strCache>
                <c:ptCount val="1"/>
                <c:pt idx="0">
                  <c:v>Pore Throat Radius</c:v>
                </c:pt>
              </c:strCache>
            </c:strRef>
          </c:tx>
          <c:spPr>
            <a:pattFill prst="pct80">
              <a:fgClr>
                <a:schemeClr val="accent3"/>
              </a:fgClr>
              <a:bgClr>
                <a:schemeClr val="tx1"/>
              </a:bgClr>
            </a:pattFill>
            <a:ln w="158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(Hg!$G$5,Hg!$F$5,Hg!$G$6,Hg!$F$6)</c:f>
              <c:numCache>
                <c:formatCode>General</c:formatCode>
                <c:ptCount val="4"/>
                <c:pt idx="1">
                  <c:v>1.9300000000000001E-2</c:v>
                </c:pt>
                <c:pt idx="3">
                  <c:v>1.83E-2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F1-9246-B060-8C29C14AF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064992"/>
        <c:axId val="321544000"/>
      </c:barChart>
      <c:catAx>
        <c:axId val="188323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20552512"/>
        <c:crosses val="autoZero"/>
        <c:auto val="1"/>
        <c:lblAlgn val="ctr"/>
        <c:lblOffset val="100"/>
        <c:noMultiLvlLbl val="0"/>
      </c:catAx>
      <c:valAx>
        <c:axId val="1820552512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323199"/>
        <c:crosses val="autoZero"/>
        <c:crossBetween val="between"/>
      </c:valAx>
      <c:valAx>
        <c:axId val="321544000"/>
        <c:scaling>
          <c:orientation val="minMax"/>
          <c:max val="2.5000000000000005E-2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Throat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46064992"/>
        <c:crosses val="max"/>
        <c:crossBetween val="between"/>
      </c:valAx>
      <c:catAx>
        <c:axId val="246064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1544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Injection Porosity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tx1"/>
                </a:fgClr>
                <a:bgClr>
                  <a:schemeClr val="bg1">
                    <a:lumMod val="75000"/>
                  </a:schemeClr>
                </a:bgClr>
              </a:patt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40B-FB4A-9395-14C25A7C53A0}"/>
              </c:ext>
            </c:extLst>
          </c:dPt>
          <c:dPt>
            <c:idx val="1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accent1"/>
                </a:bgClr>
              </a:patt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0B-FB4A-9395-14C25A7C53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Hg!$C$5:$C$6</c:f>
              <c:numCache>
                <c:formatCode>0.00</c:formatCode>
                <c:ptCount val="2"/>
                <c:pt idx="0">
                  <c:v>29.2</c:v>
                </c:pt>
                <c:pt idx="1">
                  <c:v>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B-FB4A-9395-14C25A7C53A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32720399"/>
        <c:axId val="1463323279"/>
      </c:barChart>
      <c:catAx>
        <c:axId val="1532720399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63323279"/>
        <c:crosses val="autoZero"/>
        <c:auto val="1"/>
        <c:lblAlgn val="ctr"/>
        <c:lblOffset val="100"/>
        <c:noMultiLvlLbl val="0"/>
      </c:catAx>
      <c:valAx>
        <c:axId val="1463323279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3272039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Injection Pore Throat Radius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>
                  <a:lumMod val="75000"/>
                </a:schemeClr>
              </a:bgClr>
            </a:pattFill>
            <a:ln w="1905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accent1"/>
                </a:bgClr>
              </a:patt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06-1B41-A27C-A25D64C6DC6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Hg!$F$5:$F$6</c:f>
              <c:numCache>
                <c:formatCode>General</c:formatCode>
                <c:ptCount val="2"/>
                <c:pt idx="0">
                  <c:v>1.9300000000000001E-2</c:v>
                </c:pt>
                <c:pt idx="1">
                  <c:v>1.83E-2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06-1B41-A27C-A25D64C6DC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32720399"/>
        <c:axId val="1463323279"/>
      </c:barChart>
      <c:catAx>
        <c:axId val="1532720399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63323279"/>
        <c:crosses val="autoZero"/>
        <c:auto val="1"/>
        <c:lblAlgn val="ctr"/>
        <c:lblOffset val="100"/>
        <c:noMultiLvlLbl val="0"/>
      </c:catAx>
      <c:valAx>
        <c:axId val="1463323279"/>
        <c:scaling>
          <c:orientation val="minMax"/>
          <c:max val="2.5000000000000005E-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32720399"/>
        <c:crosses val="autoZero"/>
        <c:crossBetween val="between"/>
        <c:majorUnit val="5.000000000000001E-3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Hg!$C$5:$C$6</c:f>
              <c:numCache>
                <c:formatCode>0.00</c:formatCode>
                <c:ptCount val="2"/>
                <c:pt idx="0">
                  <c:v>29.2</c:v>
                </c:pt>
                <c:pt idx="1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CD-0143-B625-5F57C0E583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323199"/>
        <c:axId val="1820552512"/>
      </c:lineChart>
      <c:lineChart>
        <c:grouping val="stacked"/>
        <c:varyColors val="0"/>
        <c:ser>
          <c:idx val="2"/>
          <c:order val="1"/>
          <c:tx>
            <c:strRef>
              <c:f>Hg!$F$4</c:f>
              <c:strCache>
                <c:ptCount val="1"/>
                <c:pt idx="0">
                  <c:v>Pore Throat Radius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3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Hg!$F$5:$F$6</c:f>
              <c:numCache>
                <c:formatCode>General</c:formatCode>
                <c:ptCount val="2"/>
                <c:pt idx="0">
                  <c:v>1.9300000000000001E-2</c:v>
                </c:pt>
                <c:pt idx="1">
                  <c:v>1.83E-2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CD-0143-B625-5F57C0E583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8319791"/>
        <c:axId val="178317343"/>
      </c:lineChart>
      <c:catAx>
        <c:axId val="188323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20552512"/>
        <c:crosses val="autoZero"/>
        <c:auto val="1"/>
        <c:lblAlgn val="ctr"/>
        <c:lblOffset val="100"/>
        <c:noMultiLvlLbl val="0"/>
      </c:catAx>
      <c:valAx>
        <c:axId val="182055251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323199"/>
        <c:crosses val="autoZero"/>
        <c:crossBetween val="between"/>
      </c:valAx>
      <c:valAx>
        <c:axId val="178317343"/>
        <c:scaling>
          <c:orientation val="minMax"/>
          <c:max val="4.0000000000000008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Throat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319791"/>
        <c:crosses val="max"/>
        <c:crossBetween val="between"/>
      </c:valAx>
      <c:catAx>
        <c:axId val="178319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3173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Mercury Intrusion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Hg!$C$4</c:f>
              <c:strCache>
                <c:ptCount val="1"/>
                <c:pt idx="0">
                  <c:v>Porosity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Hg!$C$5:$C$6</c:f>
              <c:numCache>
                <c:formatCode>0.00</c:formatCode>
                <c:ptCount val="2"/>
                <c:pt idx="0">
                  <c:v>29.2</c:v>
                </c:pt>
                <c:pt idx="1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96-CF4B-9D8E-F5BBFC08611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323199"/>
        <c:axId val="1820552512"/>
      </c:lineChart>
      <c:lineChart>
        <c:grouping val="stacked"/>
        <c:varyColors val="0"/>
        <c:ser>
          <c:idx val="2"/>
          <c:order val="1"/>
          <c:tx>
            <c:strRef>
              <c:f>Hg!$F$4</c:f>
              <c:strCache>
                <c:ptCount val="1"/>
                <c:pt idx="0">
                  <c:v>Pore Throat Radius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Hg!$B$5:$B$6</c:f>
              <c:strCache>
                <c:ptCount val="2"/>
                <c:pt idx="0">
                  <c:v>Neat</c:v>
                </c:pt>
                <c:pt idx="1">
                  <c:v>0.05%GNPs</c:v>
                </c:pt>
              </c:strCache>
            </c:strRef>
          </c:cat>
          <c:val>
            <c:numRef>
              <c:f>Hg!$F$5:$F$6</c:f>
              <c:numCache>
                <c:formatCode>General</c:formatCode>
                <c:ptCount val="2"/>
                <c:pt idx="0">
                  <c:v>1.9300000000000001E-2</c:v>
                </c:pt>
                <c:pt idx="1">
                  <c:v>1.83E-2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96-CF4B-9D8E-F5BBFC08611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8319791"/>
        <c:axId val="178317343"/>
      </c:lineChart>
      <c:catAx>
        <c:axId val="188323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20552512"/>
        <c:crosses val="autoZero"/>
        <c:auto val="1"/>
        <c:lblAlgn val="ctr"/>
        <c:lblOffset val="100"/>
        <c:noMultiLvlLbl val="0"/>
      </c:catAx>
      <c:valAx>
        <c:axId val="182055251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323199"/>
        <c:crosses val="autoZero"/>
        <c:crossBetween val="between"/>
      </c:valAx>
      <c:valAx>
        <c:axId val="178317343"/>
        <c:scaling>
          <c:orientation val="minMax"/>
          <c:max val="4.0000000000000008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Pore Throat Radius (𝛍m)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319791"/>
        <c:crosses val="max"/>
        <c:crossBetween val="between"/>
      </c:valAx>
      <c:catAx>
        <c:axId val="178319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3173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7</xdr:row>
      <xdr:rowOff>38106</xdr:rowOff>
    </xdr:from>
    <xdr:to>
      <xdr:col>6</xdr:col>
      <xdr:colOff>692150</xdr:colOff>
      <xdr:row>20</xdr:row>
      <xdr:rowOff>139706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64C1EF-A120-7E45-8C18-559C6E7D3D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</xdr:colOff>
      <xdr:row>7</xdr:row>
      <xdr:rowOff>50800</xdr:rowOff>
    </xdr:from>
    <xdr:to>
      <xdr:col>12</xdr:col>
      <xdr:colOff>444500</xdr:colOff>
      <xdr:row>20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17E26F-EBE6-494D-8829-D05F339A8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568869</xdr:colOff>
      <xdr:row>35</xdr:row>
      <xdr:rowOff>116896</xdr:rowOff>
    </xdr:from>
    <xdr:to>
      <xdr:col>4</xdr:col>
      <xdr:colOff>568869</xdr:colOff>
      <xdr:row>36</xdr:row>
      <xdr:rowOff>5973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88CDCB4-9C95-AF48-A2E0-C65379CEABDB}"/>
            </a:ext>
          </a:extLst>
        </xdr:cNvPr>
        <xdr:cNvCxnSpPr/>
      </xdr:nvCxnSpPr>
      <xdr:spPr>
        <a:xfrm flipV="1">
          <a:off x="3879063" y="7286251"/>
          <a:ext cx="0" cy="93916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</xdr:colOff>
      <xdr:row>21</xdr:row>
      <xdr:rowOff>76200</xdr:rowOff>
    </xdr:from>
    <xdr:to>
      <xdr:col>6</xdr:col>
      <xdr:colOff>444500</xdr:colOff>
      <xdr:row>33</xdr:row>
      <xdr:rowOff>93134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8981875C-D37B-CF4E-8B5E-FC78C1B42CFE}"/>
            </a:ext>
          </a:extLst>
        </xdr:cNvPr>
        <xdr:cNvGrpSpPr/>
      </xdr:nvGrpSpPr>
      <xdr:grpSpPr>
        <a:xfrm>
          <a:off x="829734" y="4343400"/>
          <a:ext cx="4593166" cy="2455334"/>
          <a:chOff x="1659467" y="4673600"/>
          <a:chExt cx="4593166" cy="2887134"/>
        </a:xfrm>
      </xdr:grpSpPr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CFC7056C-8445-AC4A-B4F6-493CF71F5683}"/>
              </a:ext>
            </a:extLst>
          </xdr:cNvPr>
          <xdr:cNvCxnSpPr/>
        </xdr:nvCxnSpPr>
        <xdr:spPr>
          <a:xfrm>
            <a:off x="2192413" y="7276881"/>
            <a:ext cx="3370187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4CB05ED0-634A-4D4F-8B14-9FCDC028A458}"/>
              </a:ext>
            </a:extLst>
          </xdr:cNvPr>
          <xdr:cNvGrpSpPr/>
        </xdr:nvGrpSpPr>
        <xdr:grpSpPr>
          <a:xfrm>
            <a:off x="1659467" y="4673600"/>
            <a:ext cx="4593166" cy="2887134"/>
            <a:chOff x="1659467" y="4673600"/>
            <a:chExt cx="4593166" cy="2887134"/>
          </a:xfrm>
        </xdr:grpSpPr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F61C0399-B484-3B44-ABD0-75754D0A708A}"/>
                </a:ext>
              </a:extLst>
            </xdr:cNvPr>
            <xdr:cNvGraphicFramePr>
              <a:graphicFrameLocks/>
            </xdr:cNvGraphicFramePr>
          </xdr:nvGraphicFramePr>
          <xdr:xfrm>
            <a:off x="1659467" y="4673600"/>
            <a:ext cx="4593166" cy="27432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A7FEE8F-5CB5-844E-A540-144B846DA585}"/>
                </a:ext>
              </a:extLst>
            </xdr:cNvPr>
            <xdr:cNvSpPr txBox="1"/>
          </xdr:nvSpPr>
          <xdr:spPr>
            <a:xfrm>
              <a:off x="2607733" y="7298267"/>
              <a:ext cx="829733" cy="26246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1946B75E-CD42-384E-9460-CEB180FE24A3}"/>
                </a:ext>
              </a:extLst>
            </xdr:cNvPr>
            <xdr:cNvSpPr txBox="1"/>
          </xdr:nvSpPr>
          <xdr:spPr>
            <a:xfrm>
              <a:off x="4318000" y="7298267"/>
              <a:ext cx="829733" cy="26246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0.05%GNP</a:t>
              </a:r>
            </a:p>
          </xdr:txBody>
        </xdr:sp>
      </xdr:grpSp>
    </xdr:grpSp>
    <xdr:clientData/>
  </xdr:twoCellAnchor>
  <xdr:twoCellAnchor>
    <xdr:from>
      <xdr:col>6</xdr:col>
      <xdr:colOff>741026</xdr:colOff>
      <xdr:row>21</xdr:row>
      <xdr:rowOff>57067</xdr:rowOff>
    </xdr:from>
    <xdr:to>
      <xdr:col>11</xdr:col>
      <xdr:colOff>726894</xdr:colOff>
      <xdr:row>39</xdr:row>
      <xdr:rowOff>38779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983C17D-1116-0940-BF0C-43E49B997F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368298</xdr:colOff>
      <xdr:row>20</xdr:row>
      <xdr:rowOff>152400</xdr:rowOff>
    </xdr:from>
    <xdr:to>
      <xdr:col>17</xdr:col>
      <xdr:colOff>355598</xdr:colOff>
      <xdr:row>38</xdr:row>
      <xdr:rowOff>134112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FEDF8FA3-9C61-7643-A67D-70FB4F30E6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373700</xdr:colOff>
      <xdr:row>7</xdr:row>
      <xdr:rowOff>133131</xdr:rowOff>
    </xdr:from>
    <xdr:to>
      <xdr:col>17</xdr:col>
      <xdr:colOff>818201</xdr:colOff>
      <xdr:row>21</xdr:row>
      <xdr:rowOff>31531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C615ECE-C1BC-8F4F-9750-A2E33317F9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33867</xdr:colOff>
      <xdr:row>34</xdr:row>
      <xdr:rowOff>0</xdr:rowOff>
    </xdr:from>
    <xdr:to>
      <xdr:col>6</xdr:col>
      <xdr:colOff>478367</xdr:colOff>
      <xdr:row>47</xdr:row>
      <xdr:rowOff>101601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97645C9-D40F-C846-93DA-185996BC8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0.36789</cdr:x>
      <cdr:y>0.86509</cdr:y>
    </cdr:from>
    <cdr:to>
      <cdr:x>0.42231</cdr:x>
      <cdr:y>0.93506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6ECA226B-B861-EB44-AE3D-F4799BEB6014}"/>
            </a:ext>
          </a:extLst>
        </cdr:cNvPr>
        <cdr:cNvSpPr/>
      </cdr:nvSpPr>
      <cdr:spPr>
        <a:xfrm xmlns:a="http://schemas.openxmlformats.org/drawingml/2006/main">
          <a:off x="1687053" y="2364833"/>
          <a:ext cx="249600" cy="191272"/>
        </a:xfrm>
        <a:prstGeom xmlns:a="http://schemas.openxmlformats.org/drawingml/2006/main" prst="rect">
          <a:avLst/>
        </a:prstGeom>
        <a:pattFill xmlns:a="http://schemas.openxmlformats.org/drawingml/2006/main" prst="pct80">
          <a:fgClr>
            <a:schemeClr val="accent3"/>
          </a:fgClr>
          <a:bgClr>
            <a:schemeClr val="tx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0.72833</cdr:x>
      <cdr:y>0.86445</cdr:y>
    </cdr:from>
    <cdr:to>
      <cdr:x>0.78276</cdr:x>
      <cdr:y>0.93442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D6072AFF-5E34-AF4F-95FE-A529A1DF06C1}"/>
            </a:ext>
          </a:extLst>
        </cdr:cNvPr>
        <cdr:cNvSpPr/>
      </cdr:nvSpPr>
      <cdr:spPr>
        <a:xfrm xmlns:a="http://schemas.openxmlformats.org/drawingml/2006/main">
          <a:off x="3339966" y="2363080"/>
          <a:ext cx="249599" cy="191272"/>
        </a:xfrm>
        <a:prstGeom xmlns:a="http://schemas.openxmlformats.org/drawingml/2006/main" prst="rect">
          <a:avLst/>
        </a:prstGeom>
        <a:pattFill xmlns:a="http://schemas.openxmlformats.org/drawingml/2006/main" prst="pct80">
          <a:fgClr>
            <a:schemeClr val="accent3"/>
          </a:fgClr>
          <a:bgClr>
            <a:schemeClr val="tx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79D0-0284-6D46-8622-F15F2D2A71C7}">
  <dimension ref="A2:AA16"/>
  <sheetViews>
    <sheetView zoomScale="75" workbookViewId="0">
      <selection activeCell="B17" sqref="B17"/>
    </sheetView>
  </sheetViews>
  <sheetFormatPr baseColWidth="10" defaultRowHeight="16" x14ac:dyDescent="0.2"/>
  <sheetData>
    <row r="2" spans="1:27" x14ac:dyDescent="0.2">
      <c r="B2" s="6" t="s">
        <v>0</v>
      </c>
      <c r="C2" s="6"/>
      <c r="D2" s="6"/>
      <c r="E2" s="6"/>
      <c r="F2" s="6"/>
      <c r="G2" s="6"/>
      <c r="H2" s="6">
        <v>8.0000000000000002E-3</v>
      </c>
      <c r="I2" s="6"/>
      <c r="J2" s="6"/>
      <c r="K2" s="6"/>
      <c r="L2" s="6"/>
      <c r="M2" s="6"/>
      <c r="N2" s="6">
        <v>1.6E-2</v>
      </c>
      <c r="O2" s="6"/>
      <c r="P2" s="6"/>
      <c r="Q2" s="6"/>
      <c r="R2" s="6"/>
      <c r="S2" s="6"/>
      <c r="T2" s="6">
        <v>0.05</v>
      </c>
      <c r="U2" s="6"/>
      <c r="V2" s="6"/>
      <c r="W2" s="6"/>
      <c r="X2" s="6"/>
      <c r="Y2" s="6"/>
    </row>
    <row r="3" spans="1:27" x14ac:dyDescent="0.2">
      <c r="B3" s="6">
        <v>1</v>
      </c>
      <c r="C3" s="6"/>
      <c r="D3" s="6">
        <v>2</v>
      </c>
      <c r="E3" s="6"/>
      <c r="F3" s="6">
        <v>3</v>
      </c>
      <c r="G3" s="6"/>
      <c r="H3" s="6">
        <v>1</v>
      </c>
      <c r="I3" s="6"/>
      <c r="J3" s="6">
        <v>2</v>
      </c>
      <c r="K3" s="6"/>
      <c r="L3" s="6">
        <v>3</v>
      </c>
      <c r="M3" s="6"/>
      <c r="N3" s="6">
        <v>1</v>
      </c>
      <c r="O3" s="6"/>
      <c r="P3" s="6">
        <v>2</v>
      </c>
      <c r="Q3" s="6"/>
      <c r="R3" s="6">
        <v>3</v>
      </c>
      <c r="S3" s="6"/>
      <c r="T3" s="6">
        <v>1</v>
      </c>
      <c r="U3" s="6"/>
      <c r="V3" s="6">
        <v>2</v>
      </c>
      <c r="W3" s="6"/>
      <c r="X3" s="6">
        <v>3</v>
      </c>
      <c r="Y3" s="6"/>
    </row>
    <row r="4" spans="1:27" x14ac:dyDescent="0.2">
      <c r="B4" t="s">
        <v>1</v>
      </c>
      <c r="C4" t="s">
        <v>2</v>
      </c>
      <c r="D4" t="s">
        <v>1</v>
      </c>
      <c r="E4" t="s">
        <v>2</v>
      </c>
      <c r="F4" t="s">
        <v>1</v>
      </c>
      <c r="G4" t="s">
        <v>2</v>
      </c>
      <c r="H4" t="s">
        <v>1</v>
      </c>
      <c r="I4" t="s">
        <v>2</v>
      </c>
      <c r="J4" t="s">
        <v>1</v>
      </c>
      <c r="K4" t="s">
        <v>2</v>
      </c>
      <c r="L4" t="s">
        <v>1</v>
      </c>
      <c r="M4" t="s">
        <v>2</v>
      </c>
      <c r="N4" t="s">
        <v>1</v>
      </c>
      <c r="O4" t="s">
        <v>2</v>
      </c>
      <c r="P4" t="s">
        <v>1</v>
      </c>
      <c r="Q4" t="s">
        <v>2</v>
      </c>
      <c r="R4" t="s">
        <v>1</v>
      </c>
      <c r="S4" t="s">
        <v>2</v>
      </c>
      <c r="T4" t="s">
        <v>1</v>
      </c>
      <c r="U4" t="s">
        <v>2</v>
      </c>
      <c r="V4" t="s">
        <v>1</v>
      </c>
      <c r="W4" t="s">
        <v>2</v>
      </c>
      <c r="X4" t="s">
        <v>1</v>
      </c>
      <c r="Y4" t="s">
        <v>2</v>
      </c>
    </row>
    <row r="5" spans="1:27" x14ac:dyDescent="0.2">
      <c r="A5" t="s">
        <v>3</v>
      </c>
      <c r="B5" s="2">
        <v>2.5499999999999998</v>
      </c>
      <c r="C5" s="2">
        <v>5.5960000000000001</v>
      </c>
      <c r="D5" s="2">
        <v>2.544</v>
      </c>
      <c r="E5" s="2">
        <v>5.4329999999999998</v>
      </c>
      <c r="F5" s="2">
        <v>2.5339999999999998</v>
      </c>
      <c r="G5" s="2">
        <v>5.3520000000000003</v>
      </c>
      <c r="H5" s="2">
        <v>2.5369999999999999</v>
      </c>
      <c r="I5" s="2">
        <v>5.4569999999999999</v>
      </c>
      <c r="J5" s="2">
        <v>2.5329999999999999</v>
      </c>
      <c r="K5" s="2">
        <v>5.4269999999999996</v>
      </c>
      <c r="L5" s="2">
        <v>2.5510000000000002</v>
      </c>
      <c r="M5" s="2">
        <v>5.3760000000000003</v>
      </c>
      <c r="N5" s="2">
        <v>2.5350000000000001</v>
      </c>
      <c r="O5" s="2">
        <v>5.5919999999999996</v>
      </c>
      <c r="P5" s="2">
        <v>2.5289999999999999</v>
      </c>
      <c r="Q5" s="2">
        <v>5.5549999999999997</v>
      </c>
      <c r="R5" s="2">
        <v>2.5449999999999999</v>
      </c>
      <c r="S5" s="2">
        <v>5.6509999999999998</v>
      </c>
      <c r="T5" s="2">
        <v>2.5299999999999998</v>
      </c>
      <c r="U5" s="2">
        <v>5.5179999999999998</v>
      </c>
      <c r="V5" s="2">
        <v>2.5259999999999998</v>
      </c>
      <c r="W5" s="2">
        <v>5.52</v>
      </c>
      <c r="X5" s="2">
        <v>2.5310000000000001</v>
      </c>
      <c r="Y5" s="2">
        <v>5.5350000000000001</v>
      </c>
    </row>
    <row r="6" spans="1:27" x14ac:dyDescent="0.2">
      <c r="A6" t="s">
        <v>4</v>
      </c>
      <c r="B6" s="2">
        <v>2.5409999999999999</v>
      </c>
      <c r="C6" s="2">
        <v>5.59</v>
      </c>
      <c r="D6" s="2">
        <v>2.5470000000000002</v>
      </c>
      <c r="E6" s="2">
        <v>5.4320000000000004</v>
      </c>
      <c r="F6" s="2">
        <v>2.5369999999999999</v>
      </c>
      <c r="G6" s="2">
        <v>5.36</v>
      </c>
      <c r="H6" s="2">
        <v>2.5459999999999998</v>
      </c>
      <c r="I6" s="2">
        <v>5.4619999999999997</v>
      </c>
      <c r="J6" s="2">
        <v>2.532</v>
      </c>
      <c r="K6" s="2">
        <v>5.43</v>
      </c>
      <c r="L6" s="2">
        <v>2.552</v>
      </c>
      <c r="M6" s="2">
        <v>5.3780000000000001</v>
      </c>
      <c r="N6" s="2">
        <v>2.5390000000000001</v>
      </c>
      <c r="O6" s="2">
        <v>5.59</v>
      </c>
      <c r="P6" s="2">
        <v>2.5369999999999999</v>
      </c>
      <c r="Q6" s="2">
        <v>5.5570000000000004</v>
      </c>
      <c r="R6" s="2">
        <v>2.5350000000000001</v>
      </c>
      <c r="S6" s="2">
        <v>5.6550000000000002</v>
      </c>
      <c r="T6" s="2">
        <v>2.5369999999999999</v>
      </c>
      <c r="U6" s="2">
        <v>5.5229999999999997</v>
      </c>
      <c r="V6" s="2">
        <v>2.5369999999999999</v>
      </c>
      <c r="W6" s="2">
        <v>5.524</v>
      </c>
      <c r="X6" s="2">
        <v>2.5449999999999999</v>
      </c>
      <c r="Y6" s="2">
        <v>5.5359999999999996</v>
      </c>
    </row>
    <row r="7" spans="1:27" x14ac:dyDescent="0.2">
      <c r="A7" t="s">
        <v>5</v>
      </c>
      <c r="B7" s="2">
        <v>2.5430000000000001</v>
      </c>
      <c r="C7" s="2">
        <v>5.5880000000000001</v>
      </c>
      <c r="D7" s="2">
        <v>2.552</v>
      </c>
      <c r="E7" s="2">
        <v>5.4359999999999999</v>
      </c>
      <c r="F7" s="2">
        <v>2.536</v>
      </c>
      <c r="G7" s="2">
        <v>5.3659999999999997</v>
      </c>
      <c r="H7" s="2">
        <v>2.5339999999999998</v>
      </c>
      <c r="I7" s="2">
        <v>5.4779999999999998</v>
      </c>
      <c r="J7" s="2">
        <v>2.536</v>
      </c>
      <c r="K7" s="2">
        <v>5.4279999999999999</v>
      </c>
      <c r="L7" s="2">
        <v>2.5470000000000002</v>
      </c>
      <c r="M7" s="2">
        <v>5.3879999999999999</v>
      </c>
      <c r="N7" s="2">
        <v>2.536</v>
      </c>
      <c r="O7" s="2">
        <v>5.5819999999999999</v>
      </c>
      <c r="P7" s="2">
        <v>2.5430000000000001</v>
      </c>
      <c r="Q7" s="2">
        <v>5.5549999999999997</v>
      </c>
      <c r="R7" s="2">
        <v>2.5390000000000001</v>
      </c>
      <c r="S7" s="2">
        <v>5.6539999999999999</v>
      </c>
      <c r="T7" s="2">
        <v>2.54</v>
      </c>
      <c r="U7" s="2">
        <v>5.5250000000000004</v>
      </c>
      <c r="V7" s="2">
        <v>2.5390000000000001</v>
      </c>
      <c r="W7" s="2">
        <v>5.5170000000000003</v>
      </c>
      <c r="X7" s="2">
        <v>2.5419999999999998</v>
      </c>
      <c r="Y7" s="2">
        <v>5.5289999999999999</v>
      </c>
    </row>
    <row r="8" spans="1:27" x14ac:dyDescent="0.2">
      <c r="A8" t="s">
        <v>6</v>
      </c>
      <c r="B8" s="2">
        <v>2.5350000000000001</v>
      </c>
      <c r="C8" s="2">
        <v>5.5910000000000002</v>
      </c>
      <c r="D8" s="2">
        <v>2.5489999999999999</v>
      </c>
      <c r="E8" s="2">
        <v>5.4349999999999996</v>
      </c>
      <c r="F8" s="2">
        <v>2.5369999999999999</v>
      </c>
      <c r="G8" s="2">
        <v>5.3639999999999999</v>
      </c>
      <c r="H8" s="2">
        <v>2.54</v>
      </c>
      <c r="I8" s="2">
        <v>5.4690000000000003</v>
      </c>
      <c r="J8" s="2">
        <v>2.5339999999999998</v>
      </c>
      <c r="K8" s="2">
        <v>5.431</v>
      </c>
      <c r="L8" s="2">
        <v>2.548</v>
      </c>
      <c r="M8" s="2">
        <v>5.3840000000000003</v>
      </c>
      <c r="N8" s="2">
        <v>2.5409999999999999</v>
      </c>
      <c r="O8" s="2">
        <v>5.585</v>
      </c>
      <c r="P8" s="2">
        <v>2.5390000000000001</v>
      </c>
      <c r="Q8" s="2">
        <v>5.56</v>
      </c>
      <c r="R8" s="2">
        <v>2.5459999999999998</v>
      </c>
      <c r="S8" s="2">
        <v>5.6559999999999997</v>
      </c>
      <c r="T8" s="2">
        <v>2.528</v>
      </c>
      <c r="U8" s="2">
        <v>5.5229999999999997</v>
      </c>
      <c r="V8" s="2">
        <v>2.5310000000000001</v>
      </c>
      <c r="W8" s="2">
        <v>5.5179999999999998</v>
      </c>
      <c r="X8" s="2">
        <v>2.5350000000000001</v>
      </c>
      <c r="Y8" s="2">
        <v>5.5289999999999999</v>
      </c>
    </row>
    <row r="9" spans="1:27" x14ac:dyDescent="0.2">
      <c r="A9" t="s">
        <v>7</v>
      </c>
      <c r="B9" s="2">
        <v>2.5339999999999998</v>
      </c>
      <c r="C9" s="2">
        <v>5.5890000000000004</v>
      </c>
      <c r="D9" s="2">
        <v>2.5510000000000002</v>
      </c>
      <c r="E9" s="2">
        <v>5.431</v>
      </c>
      <c r="F9" s="2">
        <v>2.5430000000000001</v>
      </c>
      <c r="G9" s="2">
        <v>5.3490000000000002</v>
      </c>
      <c r="H9" s="2">
        <v>2.532</v>
      </c>
      <c r="I9" s="2">
        <v>5.4690000000000003</v>
      </c>
      <c r="J9" s="2">
        <v>2.5379999999999998</v>
      </c>
      <c r="K9" s="2">
        <v>5.4329999999999998</v>
      </c>
      <c r="L9" s="2">
        <v>2.5459999999999998</v>
      </c>
      <c r="M9" s="2">
        <v>5.3730000000000002</v>
      </c>
      <c r="N9" s="2">
        <v>2.5449999999999999</v>
      </c>
      <c r="O9" s="2">
        <v>5.5869999999999997</v>
      </c>
      <c r="P9" s="2">
        <v>2.5459999999999998</v>
      </c>
      <c r="Q9" s="2">
        <v>5.5540000000000003</v>
      </c>
      <c r="R9" s="2">
        <v>2.5419999999999998</v>
      </c>
      <c r="S9" s="2">
        <v>5.6550000000000002</v>
      </c>
      <c r="T9" s="2">
        <v>2.5289999999999999</v>
      </c>
      <c r="U9" s="2">
        <v>5.5220000000000002</v>
      </c>
      <c r="V9" s="2">
        <v>2.5310000000000001</v>
      </c>
      <c r="W9" s="2">
        <v>5.5190000000000001</v>
      </c>
      <c r="X9" s="2">
        <v>2.536</v>
      </c>
      <c r="Y9" s="2">
        <v>5.5350000000000001</v>
      </c>
    </row>
    <row r="10" spans="1:27" x14ac:dyDescent="0.2">
      <c r="A10" t="s">
        <v>8</v>
      </c>
      <c r="B10" s="2">
        <v>2.5390000000000001</v>
      </c>
      <c r="C10" s="2">
        <v>5.5890000000000004</v>
      </c>
      <c r="D10" s="2">
        <v>2.5539999999999998</v>
      </c>
      <c r="E10" s="2">
        <v>5.4359999999999999</v>
      </c>
      <c r="F10" s="2">
        <v>2.536</v>
      </c>
      <c r="G10" s="2">
        <v>5.351</v>
      </c>
      <c r="H10" s="2">
        <v>2.5339999999999998</v>
      </c>
      <c r="I10" s="2">
        <v>5.4630000000000001</v>
      </c>
      <c r="J10" s="2">
        <v>2.5379999999999998</v>
      </c>
      <c r="K10" s="2">
        <v>5.4409999999999998</v>
      </c>
      <c r="L10" s="2">
        <v>2.5449999999999999</v>
      </c>
      <c r="M10" s="2">
        <v>5.3760000000000003</v>
      </c>
      <c r="N10" s="2">
        <v>2.544</v>
      </c>
      <c r="O10" s="2">
        <v>5.5919999999999996</v>
      </c>
      <c r="P10" s="2">
        <v>2.5379999999999998</v>
      </c>
      <c r="Q10" s="2">
        <v>5.56</v>
      </c>
      <c r="R10" s="2">
        <v>2.5499999999999998</v>
      </c>
      <c r="S10" s="2">
        <v>5.6580000000000004</v>
      </c>
      <c r="T10" s="2">
        <v>2.5419999999999998</v>
      </c>
      <c r="U10" s="2">
        <v>5.52</v>
      </c>
      <c r="V10" s="2">
        <v>2.5390000000000001</v>
      </c>
      <c r="W10" s="2">
        <v>5.524</v>
      </c>
      <c r="X10" s="2">
        <v>2.54</v>
      </c>
      <c r="Y10" s="2">
        <v>5.5309999999999997</v>
      </c>
    </row>
    <row r="11" spans="1:27" x14ac:dyDescent="0.2">
      <c r="A11" t="s">
        <v>9</v>
      </c>
      <c r="B11" s="4">
        <f>AVERAGE(B5:B10)</f>
        <v>2.5403333333333333</v>
      </c>
      <c r="C11" s="4">
        <f t="shared" ref="C11:Y11" si="0">AVERAGE(C5:C10)</f>
        <v>5.5904999999999996</v>
      </c>
      <c r="D11" s="4">
        <f t="shared" si="0"/>
        <v>2.5495000000000001</v>
      </c>
      <c r="E11" s="4">
        <f t="shared" si="0"/>
        <v>5.4338333333333333</v>
      </c>
      <c r="F11" s="4">
        <f t="shared" si="0"/>
        <v>2.5371666666666663</v>
      </c>
      <c r="G11" s="4">
        <f t="shared" si="0"/>
        <v>5.3570000000000002</v>
      </c>
      <c r="H11" s="4">
        <f t="shared" si="0"/>
        <v>2.5371666666666663</v>
      </c>
      <c r="I11" s="4">
        <f t="shared" si="0"/>
        <v>5.4663333333333339</v>
      </c>
      <c r="J11" s="4">
        <f t="shared" si="0"/>
        <v>2.5351666666666666</v>
      </c>
      <c r="K11" s="4">
        <f t="shared" si="0"/>
        <v>5.4316666666666675</v>
      </c>
      <c r="L11" s="4">
        <f t="shared" si="0"/>
        <v>2.5481666666666665</v>
      </c>
      <c r="M11" s="4">
        <f t="shared" si="0"/>
        <v>5.3791666666666673</v>
      </c>
      <c r="N11" s="4">
        <f t="shared" si="0"/>
        <v>2.54</v>
      </c>
      <c r="O11" s="4">
        <f t="shared" si="0"/>
        <v>5.5880000000000001</v>
      </c>
      <c r="P11" s="4">
        <f t="shared" si="0"/>
        <v>2.5386666666666664</v>
      </c>
      <c r="Q11" s="4">
        <f t="shared" si="0"/>
        <v>5.5568333333333335</v>
      </c>
      <c r="R11" s="4">
        <f t="shared" si="0"/>
        <v>2.5428333333333328</v>
      </c>
      <c r="S11" s="4">
        <f t="shared" si="0"/>
        <v>5.6548333333333334</v>
      </c>
      <c r="T11" s="4">
        <f t="shared" si="0"/>
        <v>2.5343333333333331</v>
      </c>
      <c r="U11" s="4">
        <f t="shared" si="0"/>
        <v>5.5218333333333334</v>
      </c>
      <c r="V11" s="4">
        <f t="shared" si="0"/>
        <v>2.5338333333333334</v>
      </c>
      <c r="W11" s="4">
        <f t="shared" si="0"/>
        <v>5.5203333333333333</v>
      </c>
      <c r="X11" s="4">
        <f t="shared" si="0"/>
        <v>2.5381666666666667</v>
      </c>
      <c r="Y11" s="4">
        <f t="shared" si="0"/>
        <v>5.5324999999999998</v>
      </c>
    </row>
    <row r="13" spans="1:27" x14ac:dyDescent="0.2">
      <c r="A13" t="s">
        <v>10</v>
      </c>
      <c r="B13" s="3">
        <v>50.62</v>
      </c>
      <c r="C13" s="3"/>
      <c r="D13" s="3">
        <v>49.8</v>
      </c>
      <c r="E13" s="3"/>
      <c r="F13" s="3">
        <v>48.4</v>
      </c>
      <c r="G13" s="3"/>
      <c r="H13" s="3">
        <v>49.43</v>
      </c>
      <c r="I13" s="3"/>
      <c r="J13" s="3">
        <v>49.01</v>
      </c>
      <c r="K13" s="3"/>
      <c r="L13" s="3">
        <v>49.1</v>
      </c>
      <c r="M13" s="3"/>
      <c r="N13" s="3">
        <v>50.34</v>
      </c>
      <c r="O13" s="3"/>
      <c r="P13" s="3">
        <v>50.01</v>
      </c>
      <c r="Q13" s="3"/>
      <c r="R13" s="3">
        <v>50.84</v>
      </c>
      <c r="S13" s="3"/>
      <c r="T13" s="3">
        <v>49.57</v>
      </c>
      <c r="U13" s="3"/>
      <c r="V13" s="3">
        <v>49.21</v>
      </c>
      <c r="W13" s="3"/>
      <c r="X13" s="3">
        <v>49.63</v>
      </c>
      <c r="Y13" s="3"/>
      <c r="Z13" s="3"/>
      <c r="AA13" s="3"/>
    </row>
    <row r="14" spans="1:27" x14ac:dyDescent="0.2">
      <c r="A14" t="s">
        <v>23</v>
      </c>
      <c r="B14">
        <f>(B13)/(PI()*C11*(B11/2)^2)</f>
        <v>1.786488372190113</v>
      </c>
      <c r="D14">
        <f t="shared" ref="D14:X14" si="1">(D13)/(PI()*E11*(D11/2)^2)</f>
        <v>1.7952424757930057</v>
      </c>
      <c r="F14">
        <f t="shared" si="1"/>
        <v>1.7870464451246213</v>
      </c>
      <c r="H14">
        <f t="shared" si="1"/>
        <v>1.7885728086004016</v>
      </c>
      <c r="J14">
        <f t="shared" si="1"/>
        <v>1.7875108193795031</v>
      </c>
      <c r="L14">
        <f t="shared" si="1"/>
        <v>1.7898677776066185</v>
      </c>
      <c r="N14">
        <f t="shared" si="1"/>
        <v>1.777867942941515</v>
      </c>
      <c r="P14">
        <f t="shared" si="1"/>
        <v>1.7779856059422465</v>
      </c>
      <c r="R14">
        <f t="shared" si="1"/>
        <v>1.7703537672105432</v>
      </c>
      <c r="T14">
        <f t="shared" si="1"/>
        <v>1.7795830964526462</v>
      </c>
      <c r="V14">
        <f t="shared" si="1"/>
        <v>1.7678364779095666</v>
      </c>
      <c r="X14">
        <f t="shared" si="1"/>
        <v>1.7729345306159541</v>
      </c>
    </row>
    <row r="15" spans="1:27" x14ac:dyDescent="0.2">
      <c r="A15" t="s">
        <v>24</v>
      </c>
      <c r="B15">
        <f>B14*8.345</f>
        <v>14.908245465926495</v>
      </c>
      <c r="D15">
        <f t="shared" ref="D15:X15" si="2">D14*8.345</f>
        <v>14.981298460492633</v>
      </c>
      <c r="F15">
        <f t="shared" si="2"/>
        <v>14.912902584564966</v>
      </c>
      <c r="H15">
        <f t="shared" si="2"/>
        <v>14.925640087770352</v>
      </c>
      <c r="J15">
        <f t="shared" si="2"/>
        <v>14.916777787721955</v>
      </c>
      <c r="L15">
        <f t="shared" si="2"/>
        <v>14.936446604127232</v>
      </c>
      <c r="N15">
        <f t="shared" si="2"/>
        <v>14.836307983846943</v>
      </c>
      <c r="P15">
        <f t="shared" si="2"/>
        <v>14.837289881588049</v>
      </c>
      <c r="R15">
        <f t="shared" si="2"/>
        <v>14.773602187371983</v>
      </c>
      <c r="T15">
        <f t="shared" si="2"/>
        <v>14.850620939897334</v>
      </c>
      <c r="V15">
        <f t="shared" si="2"/>
        <v>14.752595408155335</v>
      </c>
      <c r="X15">
        <f t="shared" si="2"/>
        <v>14.795138657990138</v>
      </c>
    </row>
    <row r="16" spans="1:27" x14ac:dyDescent="0.2">
      <c r="B16">
        <f>AVERAGE(B15,D15,F15,H15,J15,L15,N15,P15,R15,T15,V15,X15)</f>
        <v>14.868905504121118</v>
      </c>
    </row>
  </sheetData>
  <mergeCells count="16">
    <mergeCell ref="T2:Y2"/>
    <mergeCell ref="T3:U3"/>
    <mergeCell ref="V3:W3"/>
    <mergeCell ref="X3:Y3"/>
    <mergeCell ref="B2:G2"/>
    <mergeCell ref="B3:C3"/>
    <mergeCell ref="F3:G3"/>
    <mergeCell ref="D3:E3"/>
    <mergeCell ref="H2:M2"/>
    <mergeCell ref="H3:I3"/>
    <mergeCell ref="J3:K3"/>
    <mergeCell ref="L3:M3"/>
    <mergeCell ref="N2:S2"/>
    <mergeCell ref="N3:O3"/>
    <mergeCell ref="P3:Q3"/>
    <mergeCell ref="R3:S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890E-1B06-4146-8DE7-4349FC9733B0}">
  <dimension ref="B2:N8"/>
  <sheetViews>
    <sheetView zoomScale="75" workbookViewId="0">
      <selection activeCell="I19" sqref="I19"/>
    </sheetView>
  </sheetViews>
  <sheetFormatPr baseColWidth="10" defaultRowHeight="16" x14ac:dyDescent="0.2"/>
  <sheetData>
    <row r="2" spans="2:14" x14ac:dyDescent="0.2">
      <c r="C2" s="6" t="s">
        <v>0</v>
      </c>
      <c r="D2" s="6"/>
      <c r="E2" s="6"/>
      <c r="F2" s="6" t="s">
        <v>11</v>
      </c>
      <c r="G2" s="6"/>
      <c r="H2" s="6"/>
      <c r="I2" s="6" t="s">
        <v>12</v>
      </c>
      <c r="J2" s="6"/>
      <c r="K2" s="6"/>
      <c r="L2" s="6" t="s">
        <v>13</v>
      </c>
      <c r="M2" s="6"/>
      <c r="N2" s="6"/>
    </row>
    <row r="3" spans="2:14" x14ac:dyDescent="0.2">
      <c r="C3" s="1" t="s">
        <v>14</v>
      </c>
      <c r="D3" s="1" t="s">
        <v>15</v>
      </c>
      <c r="E3" s="1" t="s">
        <v>16</v>
      </c>
      <c r="F3" s="1" t="s">
        <v>14</v>
      </c>
      <c r="G3" s="1" t="s">
        <v>15</v>
      </c>
      <c r="H3" s="1" t="s">
        <v>16</v>
      </c>
      <c r="I3" s="1" t="s">
        <v>14</v>
      </c>
      <c r="J3" s="1" t="s">
        <v>15</v>
      </c>
      <c r="K3" s="1" t="s">
        <v>16</v>
      </c>
      <c r="L3" s="1" t="s">
        <v>14</v>
      </c>
      <c r="M3" s="1" t="s">
        <v>15</v>
      </c>
      <c r="N3" s="1" t="s">
        <v>16</v>
      </c>
    </row>
    <row r="4" spans="2:14" x14ac:dyDescent="0.2">
      <c r="B4">
        <v>1</v>
      </c>
      <c r="C4">
        <v>26.103000000000002</v>
      </c>
      <c r="D4" s="1">
        <v>25.507999999999999</v>
      </c>
      <c r="E4" s="1">
        <v>25.867999999999999</v>
      </c>
      <c r="F4" s="1">
        <v>26.277999999999999</v>
      </c>
      <c r="G4" s="1">
        <v>26.065000000000001</v>
      </c>
      <c r="H4" s="1">
        <v>26.108000000000001</v>
      </c>
      <c r="I4" s="1">
        <v>27.228999999999999</v>
      </c>
      <c r="J4" s="1">
        <v>27.449000000000002</v>
      </c>
      <c r="K4" s="1">
        <v>27.675999999999998</v>
      </c>
      <c r="L4" s="1">
        <v>27.212</v>
      </c>
      <c r="M4" s="1">
        <v>27.689</v>
      </c>
      <c r="N4" s="1">
        <v>27.428999999999998</v>
      </c>
    </row>
    <row r="5" spans="2:14" x14ac:dyDescent="0.2">
      <c r="B5">
        <v>2</v>
      </c>
      <c r="C5" s="1">
        <v>26.16</v>
      </c>
      <c r="D5" s="1">
        <v>24.305</v>
      </c>
      <c r="E5" s="1">
        <v>25.376999999999999</v>
      </c>
      <c r="F5" s="1">
        <v>25.492999999999999</v>
      </c>
      <c r="G5" s="1">
        <v>25.109000000000002</v>
      </c>
      <c r="H5" s="1">
        <v>24.821000000000002</v>
      </c>
      <c r="I5" s="1">
        <v>26.402999999999999</v>
      </c>
      <c r="J5" s="1">
        <v>26.663</v>
      </c>
      <c r="K5" s="1">
        <v>27.675999999999998</v>
      </c>
      <c r="L5" s="1">
        <v>26.594000000000001</v>
      </c>
      <c r="M5" s="1">
        <v>27.071000000000002</v>
      </c>
      <c r="N5" s="1">
        <v>26.032</v>
      </c>
    </row>
    <row r="6" spans="2:14" x14ac:dyDescent="0.2">
      <c r="B6">
        <v>3</v>
      </c>
      <c r="C6" s="1">
        <v>26.138000000000002</v>
      </c>
      <c r="D6" s="1">
        <v>25.370999999999999</v>
      </c>
      <c r="E6" s="1">
        <v>25.911999999999999</v>
      </c>
      <c r="F6" s="1">
        <v>25.036999999999999</v>
      </c>
      <c r="G6" s="1">
        <v>26.189</v>
      </c>
      <c r="H6" s="1">
        <v>24.989000000000001</v>
      </c>
      <c r="I6" s="1">
        <v>26.914999999999999</v>
      </c>
      <c r="J6" s="1">
        <v>27.012</v>
      </c>
      <c r="K6" s="1">
        <v>26.902999999999999</v>
      </c>
      <c r="L6" s="1">
        <v>26.555</v>
      </c>
      <c r="M6" s="1">
        <v>27.552</v>
      </c>
      <c r="N6" s="1">
        <v>27.361000000000001</v>
      </c>
    </row>
    <row r="7" spans="2:14" x14ac:dyDescent="0.2">
      <c r="B7" t="s">
        <v>9</v>
      </c>
      <c r="C7" s="1">
        <f>AVERAGE(C4:C6)</f>
        <v>26.13366666666667</v>
      </c>
      <c r="D7" s="5">
        <f t="shared" ref="D7:M7" si="0">AVERAGE(D4:D6)</f>
        <v>25.061333333333334</v>
      </c>
      <c r="E7" s="5">
        <f t="shared" si="0"/>
        <v>25.718999999999998</v>
      </c>
      <c r="F7" s="5">
        <f t="shared" si="0"/>
        <v>25.602666666666664</v>
      </c>
      <c r="G7" s="5">
        <f t="shared" si="0"/>
        <v>25.787666666666667</v>
      </c>
      <c r="H7" s="5">
        <f t="shared" si="0"/>
        <v>25.306000000000001</v>
      </c>
      <c r="I7" s="5">
        <f t="shared" si="0"/>
        <v>26.849</v>
      </c>
      <c r="J7" s="5">
        <f t="shared" si="0"/>
        <v>27.041333333333331</v>
      </c>
      <c r="K7" s="5">
        <f t="shared" si="0"/>
        <v>27.418333333333333</v>
      </c>
      <c r="L7" s="5">
        <f t="shared" si="0"/>
        <v>26.786999999999995</v>
      </c>
      <c r="M7" s="5">
        <f t="shared" si="0"/>
        <v>27.437333333333338</v>
      </c>
      <c r="N7" s="5">
        <f>AVERAGE(N4:N6)</f>
        <v>26.940666666666669</v>
      </c>
    </row>
    <row r="8" spans="2:14" x14ac:dyDescent="0.2">
      <c r="D8" s="3">
        <f>AVERAGE(C7:E7)</f>
        <v>25.638000000000002</v>
      </c>
      <c r="E8" s="3"/>
      <c r="F8" s="3"/>
      <c r="G8" s="3">
        <f>AVERAGE(F7:H7)</f>
        <v>25.565444444444442</v>
      </c>
      <c r="H8" s="3"/>
      <c r="I8" s="3"/>
      <c r="J8" s="3">
        <f>AVERAGE(I7:K7)</f>
        <v>27.102888888888888</v>
      </c>
      <c r="K8" s="3"/>
      <c r="L8" s="3"/>
      <c r="M8" s="3">
        <f>AVERAGE(L7:N7)</f>
        <v>27.055000000000003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BF4B-DE30-0E48-8868-6495AC4AD12E}">
  <dimension ref="B2:F6"/>
  <sheetViews>
    <sheetView tabSelected="1" zoomScale="75" zoomScaleNormal="118" workbookViewId="0">
      <selection activeCell="I45" sqref="I45"/>
    </sheetView>
  </sheetViews>
  <sheetFormatPr baseColWidth="10" defaultRowHeight="16" x14ac:dyDescent="0.2"/>
  <sheetData>
    <row r="2" spans="2:6" x14ac:dyDescent="0.2">
      <c r="B2" t="s">
        <v>17</v>
      </c>
    </row>
    <row r="4" spans="2:6" x14ac:dyDescent="0.2">
      <c r="C4" t="s">
        <v>20</v>
      </c>
      <c r="D4" t="s">
        <v>18</v>
      </c>
      <c r="E4" t="s">
        <v>19</v>
      </c>
      <c r="F4" t="s">
        <v>21</v>
      </c>
    </row>
    <row r="5" spans="2:6" x14ac:dyDescent="0.2">
      <c r="B5" t="s">
        <v>0</v>
      </c>
      <c r="C5" s="3">
        <v>29.2</v>
      </c>
      <c r="D5">
        <v>1.6299999999999999E-2</v>
      </c>
      <c r="E5">
        <v>2.24E-2</v>
      </c>
      <c r="F5">
        <v>1.9300000000000001E-2</v>
      </c>
    </row>
    <row r="6" spans="2:6" x14ac:dyDescent="0.2">
      <c r="B6" t="s">
        <v>22</v>
      </c>
      <c r="C6" s="3">
        <v>29.6</v>
      </c>
      <c r="D6">
        <v>1.8200000000000001E-2</v>
      </c>
      <c r="E6">
        <v>2.1700000000000001E-2</v>
      </c>
      <c r="F6">
        <v>1.83E-2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All</vt:lpstr>
      <vt:lpstr>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2021-03-16T16:58:32Z</dcterms:created>
  <dcterms:modified xsi:type="dcterms:W3CDTF">2022-01-07T18:10:47Z</dcterms:modified>
</cp:coreProperties>
</file>